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ordonD\Documents\Excel\"/>
    </mc:Choice>
  </mc:AlternateContent>
  <xr:revisionPtr revIDLastSave="0" documentId="13_ncr:1_{DF9900E1-F6B3-45EC-8A5D-D28D74BB7844}" xr6:coauthVersionLast="47" xr6:coauthVersionMax="47" xr10:uidLastSave="{00000000-0000-0000-0000-000000000000}"/>
  <bookViews>
    <workbookView xWindow="-120" yWindow="-120" windowWidth="29040" windowHeight="15840" tabRatio="393" xr2:uid="{00000000-000D-0000-FFFF-FFFF00000000}"/>
  </bookViews>
  <sheets>
    <sheet name="Budget" sheetId="1" r:id="rId1"/>
  </sheets>
  <definedNames>
    <definedName name="_xlnm.Print_Area" localSheetId="0">Budget!$A$1:$H$37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8" i="1" l="1"/>
  <c r="C6" i="1"/>
  <c r="G5" i="1"/>
  <c r="G6" i="1" s="1"/>
  <c r="B27" i="1"/>
  <c r="B25" i="1"/>
  <c r="C20" i="1"/>
  <c r="C12" i="1"/>
  <c r="H1" i="1"/>
  <c r="H10" i="1"/>
  <c r="G9" i="1" l="1"/>
  <c r="H9" i="1" s="1"/>
  <c r="G7" i="1"/>
  <c r="H7" i="1" s="1"/>
  <c r="C31" i="1"/>
  <c r="C33" i="1" s="1"/>
  <c r="F34" i="1" s="1"/>
  <c r="H6" i="1"/>
  <c r="G8" i="1"/>
  <c r="H8" i="1" s="1"/>
  <c r="B36" i="1" l="1"/>
  <c r="B37" i="1"/>
  <c r="G12" i="1"/>
  <c r="C37" i="1" l="1"/>
  <c r="C36" i="1"/>
  <c r="F33" i="1"/>
  <c r="F35" i="1" s="1"/>
  <c r="G1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GordonD</author>
  </authors>
  <commentList>
    <comment ref="C6" authorId="0" shapeId="0" xr:uid="{8205DAC2-CBCE-4375-B5DC-45C6F29CEA66}">
      <text>
        <r>
          <rPr>
            <sz val="9"/>
            <color indexed="81"/>
            <rFont val="Tahoma"/>
            <family val="2"/>
          </rPr>
          <t>Ideally, this is 30% or less</t>
        </r>
      </text>
    </comment>
    <comment ref="B25" authorId="0" shapeId="0" xr:uid="{3267DBDE-4B86-4CA2-8061-44A954F22316}">
      <text>
        <r>
          <rPr>
            <sz val="9"/>
            <color indexed="81"/>
            <rFont val="Tahoma"/>
            <family val="2"/>
          </rPr>
          <t>Instead of directly entering a number here, use the cells to the right to see the rationale and for easy future updates</t>
        </r>
      </text>
    </comment>
    <comment ref="B27" authorId="0" shapeId="0" xr:uid="{4519F658-3521-4418-9343-A550DFAD81DE}">
      <text>
        <r>
          <rPr>
            <sz val="9"/>
            <color indexed="81"/>
            <rFont val="Tahoma"/>
            <family val="2"/>
          </rPr>
          <t>Instead of directly entering a number here, use the cells to the right to see the rationale and for easy future updates</t>
        </r>
      </text>
    </comment>
    <comment ref="C28" authorId="0" shapeId="0" xr:uid="{1AE0FF60-CCA7-400D-98BB-E3B6C11D405B}">
      <text>
        <r>
          <rPr>
            <sz val="9"/>
            <color indexed="81"/>
            <rFont val="Tahoma"/>
            <family val="2"/>
          </rPr>
          <t>If this is more than about 10% of gross income, try to split out some of the expenditures into their own category (assuming you can track them later to see if you're spending within the budget)</t>
        </r>
      </text>
    </comment>
  </commentList>
</comments>
</file>

<file path=xl/sharedStrings.xml><?xml version="1.0" encoding="utf-8"?>
<sst xmlns="http://schemas.openxmlformats.org/spreadsheetml/2006/main" count="66" uniqueCount="65">
  <si>
    <t>Expenses</t>
  </si>
  <si>
    <t>Income</t>
  </si>
  <si>
    <t>Monthly</t>
  </si>
  <si>
    <t>Annual</t>
  </si>
  <si>
    <r>
      <t>less</t>
    </r>
    <r>
      <rPr>
        <sz val="10"/>
        <rFont val="Arial"/>
        <family val="2"/>
      </rPr>
      <t xml:space="preserve"> </t>
    </r>
    <r>
      <rPr>
        <sz val="9"/>
        <rFont val="Arial"/>
        <family val="2"/>
      </rPr>
      <t>Income Tax</t>
    </r>
  </si>
  <si>
    <r>
      <t>less</t>
    </r>
    <r>
      <rPr>
        <sz val="10"/>
        <rFont val="Arial"/>
        <family val="2"/>
      </rPr>
      <t xml:space="preserve"> </t>
    </r>
    <r>
      <rPr>
        <sz val="9"/>
        <rFont val="Arial"/>
        <family val="2"/>
      </rPr>
      <t>Soc. Sec.</t>
    </r>
  </si>
  <si>
    <t>Miscellaneous</t>
  </si>
  <si>
    <t>per pay period</t>
  </si>
  <si>
    <t>Cost</t>
  </si>
  <si>
    <t>Spread Throughout the Month</t>
  </si>
  <si>
    <t>Cleaners (clothes)</t>
  </si>
  <si>
    <t>Meals Out</t>
  </si>
  <si>
    <t>Entertainment &amp; Nights Out</t>
  </si>
  <si>
    <t>Groceries &amp; sundry items</t>
  </si>
  <si>
    <t>Medical &amp; veterinary</t>
  </si>
  <si>
    <t>Car gas</t>
  </si>
  <si>
    <t>Car payment</t>
  </si>
  <si>
    <t>Car insurance</t>
  </si>
  <si>
    <t>Monthly Net Income</t>
  </si>
  <si>
    <t>Monthly Expenses</t>
  </si>
  <si>
    <t>Lunches</t>
  </si>
  <si>
    <t>Dinners</t>
  </si>
  <si>
    <t># per wk</t>
  </si>
  <si>
    <t>cost per</t>
  </si>
  <si>
    <t>Miles per month</t>
  </si>
  <si>
    <t>Gas prices</t>
  </si>
  <si>
    <t>Car's gas mileage</t>
  </si>
  <si>
    <t>miles per gallon</t>
  </si>
  <si>
    <t>per gallon</t>
  </si>
  <si>
    <t>Rent or mortgage payment</t>
  </si>
  <si>
    <t>Utilities (electric, water, gas)</t>
  </si>
  <si>
    <t>If home, incl. property tax and mortage insurance escrow</t>
  </si>
  <si>
    <t>Day care</t>
  </si>
  <si>
    <t>Spending from 1st of Mo Paycheck</t>
  </si>
  <si>
    <t>Spending from 15th of Mo Paycheck</t>
  </si>
  <si>
    <t>less investment acct contrib</t>
  </si>
  <si>
    <r>
      <t>less</t>
    </r>
    <r>
      <rPr>
        <sz val="10"/>
        <rFont val="Arial"/>
        <family val="2"/>
      </rPr>
      <t xml:space="preserve"> </t>
    </r>
    <r>
      <rPr>
        <sz val="9"/>
        <rFont val="Arial"/>
        <family val="2"/>
      </rPr>
      <t>Med. Benefits</t>
    </r>
  </si>
  <si>
    <t>Streaming services</t>
  </si>
  <si>
    <t>Cable TV and/or Internet</t>
  </si>
  <si>
    <t>Cell phone plan</t>
  </si>
  <si>
    <t>Homeowner's (or renters) insurance</t>
  </si>
  <si>
    <t>Student debt payment</t>
  </si>
  <si>
    <t>Leftover</t>
  </si>
  <si>
    <t>Notes for Using this Budget Model</t>
  </si>
  <si>
    <t>1.  The inputs for manual editing are in column B and the yellow highlighted cells elsewhere in the spreadsheet.  All other cells are calculated via formulas and should not have numbers directly entered</t>
  </si>
  <si>
    <t xml:space="preserve">        Monthly Budget</t>
  </si>
  <si>
    <t>last updated</t>
  </si>
  <si>
    <t>of gross income</t>
  </si>
  <si>
    <t>2.  Since it's often helpful to make sure expenses due at the beginning and middle of the month don't exceed the net amount from your bi-monthly paychecks, move things around accordingly</t>
  </si>
  <si>
    <t>3.  You can see how much you expect to spend from each of your bi-monthly paychecks in rows 36 and 37.  A warning will display if the amount is more than your expected paycheck.</t>
  </si>
  <si>
    <t xml:space="preserve">   if your company makes a matching contribution, do not include that since it doesn't affect your net take-home pay</t>
  </si>
  <si>
    <t xml:space="preserve">   ideally, this amount is automatically deducted from your paycheck and transferred to your investment account</t>
  </si>
  <si>
    <t xml:space="preserve">   check your paystub to determine the percentage that is being deducted for FIT. </t>
  </si>
  <si>
    <t xml:space="preserve">   this is not for medical expenses but rather any monthly cost to participate in your benefit plan, after whatever is covered by your employer</t>
  </si>
  <si>
    <t xml:space="preserve">   this amount is to make a final adjustment so the amount in cell G12 matches the net amount on your actual paycheck.</t>
  </si>
  <si>
    <t xml:space="preserve">4.  Try to discretely enter as many recurring expenses as possible, especially those that are $50 or more.  </t>
  </si>
  <si>
    <t xml:space="preserve">5.  Use the "Miscellaneous" entry for the estimated amount that covers non-recurring expenditures </t>
  </si>
  <si>
    <t>6.  A print area has been defined for this spreadsheet that just prints the info in columns A thru H and does not include these notes</t>
  </si>
  <si>
    <t xml:space="preserve">Total Net Income  </t>
  </si>
  <si>
    <t xml:space="preserve">Monthly Expense Total  </t>
  </si>
  <si>
    <t>Due in First 15 Days of Month</t>
  </si>
  <si>
    <t>Due is Last 15 Days of Month</t>
  </si>
  <si>
    <t>Monthly Gross Salary</t>
  </si>
  <si>
    <r>
      <t>less</t>
    </r>
    <r>
      <rPr>
        <sz val="10"/>
        <rFont val="Arial"/>
        <family val="2"/>
      </rPr>
      <t xml:space="preserve"> </t>
    </r>
    <r>
      <rPr>
        <sz val="9"/>
        <rFont val="Arial"/>
        <family val="2"/>
      </rPr>
      <t>401-K contrib</t>
    </r>
  </si>
  <si>
    <t>Balance adjustment or 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</si>
</sst>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$&quot;#,##0_);\(&quot;$&quot;#,##0\)"/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0.0%"/>
  </numFmts>
  <fonts count="1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color indexed="1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b/>
      <sz val="9"/>
      <name val="Arial"/>
      <family val="2"/>
    </font>
    <font>
      <sz val="9"/>
      <color indexed="81"/>
      <name val="Tahoma"/>
      <family val="2"/>
    </font>
    <font>
      <b/>
      <sz val="8"/>
      <color rgb="FFFF0000"/>
      <name val="Arial"/>
      <family val="2"/>
    </font>
    <font>
      <b/>
      <sz val="11"/>
      <color rgb="FF0070C0"/>
      <name val="Arial"/>
      <family val="2"/>
    </font>
    <font>
      <sz val="10"/>
      <color rgb="FF0070C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79">
    <xf numFmtId="0" fontId="0" fillId="0" borderId="0" xfId="0"/>
    <xf numFmtId="0" fontId="0" fillId="0" borderId="0" xfId="0" applyAlignment="1">
      <alignment horizontal="center"/>
    </xf>
    <xf numFmtId="5" fontId="0" fillId="0" borderId="0" xfId="0" applyNumberFormat="1"/>
    <xf numFmtId="0" fontId="1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10" fontId="0" fillId="0" borderId="0" xfId="0" applyNumberFormat="1" applyAlignment="1">
      <alignment horizontal="center"/>
    </xf>
    <xf numFmtId="5" fontId="3" fillId="0" borderId="0" xfId="0" applyNumberFormat="1" applyFont="1" applyAlignment="1">
      <alignment horizontal="right"/>
    </xf>
    <xf numFmtId="0" fontId="7" fillId="0" borderId="0" xfId="0" quotePrefix="1" applyFont="1" applyAlignment="1">
      <alignment horizontal="left"/>
    </xf>
    <xf numFmtId="0" fontId="0" fillId="0" borderId="0" xfId="0" quotePrefix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quotePrefix="1" applyFont="1" applyAlignment="1">
      <alignment horizontal="right"/>
    </xf>
    <xf numFmtId="0" fontId="0" fillId="0" borderId="0" xfId="0" applyFill="1"/>
    <xf numFmtId="5" fontId="0" fillId="0" borderId="0" xfId="0" applyNumberFormat="1" applyFill="1" applyAlignment="1">
      <alignment horizontal="right"/>
    </xf>
    <xf numFmtId="0" fontId="10" fillId="0" borderId="0" xfId="0" applyFont="1"/>
    <xf numFmtId="1" fontId="2" fillId="0" borderId="0" xfId="1" applyNumberFormat="1" applyFont="1"/>
    <xf numFmtId="0" fontId="1" fillId="0" borderId="0" xfId="0" applyFont="1" applyFill="1"/>
    <xf numFmtId="0" fontId="2" fillId="0" borderId="0" xfId="0" applyFont="1" applyFill="1"/>
    <xf numFmtId="0" fontId="0" fillId="0" borderId="0" xfId="0" applyFill="1" applyAlignment="1">
      <alignment horizontal="left"/>
    </xf>
    <xf numFmtId="0" fontId="0" fillId="0" borderId="0" xfId="0" quotePrefix="1" applyFill="1" applyAlignment="1">
      <alignment horizontal="left"/>
    </xf>
    <xf numFmtId="0" fontId="2" fillId="0" borderId="0" xfId="0" applyFont="1" applyFill="1" applyAlignment="1">
      <alignment horizontal="left"/>
    </xf>
    <xf numFmtId="0" fontId="1" fillId="0" borderId="1" xfId="0" applyFont="1" applyBorder="1" applyAlignment="1">
      <alignment horizontal="center"/>
    </xf>
    <xf numFmtId="6" fontId="0" fillId="2" borderId="0" xfId="0" applyNumberFormat="1" applyFill="1"/>
    <xf numFmtId="0" fontId="2" fillId="2" borderId="0" xfId="0" applyFont="1" applyFill="1"/>
    <xf numFmtId="6" fontId="0" fillId="3" borderId="0" xfId="0" applyNumberFormat="1" applyFill="1"/>
    <xf numFmtId="0" fontId="0" fillId="3" borderId="0" xfId="0" applyFill="1"/>
    <xf numFmtId="0" fontId="0" fillId="4" borderId="0" xfId="0" quotePrefix="1" applyFill="1" applyAlignment="1">
      <alignment horizontal="left"/>
    </xf>
    <xf numFmtId="6" fontId="0" fillId="4" borderId="0" xfId="0" applyNumberFormat="1" applyFill="1"/>
    <xf numFmtId="0" fontId="2" fillId="4" borderId="0" xfId="0" applyFont="1" applyFill="1" applyAlignment="1">
      <alignment horizontal="left"/>
    </xf>
    <xf numFmtId="0" fontId="1" fillId="2" borderId="0" xfId="0" applyFont="1" applyFill="1"/>
    <xf numFmtId="0" fontId="1" fillId="4" borderId="0" xfId="0" quotePrefix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0" borderId="0" xfId="0" quotePrefix="1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2" fillId="3" borderId="0" xfId="0" quotePrefix="1" applyFont="1" applyFill="1" applyAlignment="1">
      <alignment horizontal="left"/>
    </xf>
    <xf numFmtId="0" fontId="2" fillId="3" borderId="0" xfId="0" applyFont="1" applyFill="1"/>
    <xf numFmtId="0" fontId="11" fillId="0" borderId="0" xfId="0" applyFont="1" applyFill="1"/>
    <xf numFmtId="5" fontId="9" fillId="0" borderId="0" xfId="0" applyNumberFormat="1" applyFont="1"/>
    <xf numFmtId="6" fontId="0" fillId="3" borderId="1" xfId="0" applyNumberFormat="1" applyFill="1" applyBorder="1"/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1" xfId="0" applyFont="1" applyBorder="1" applyAlignment="1">
      <alignment horizontal="center"/>
    </xf>
    <xf numFmtId="5" fontId="0" fillId="2" borderId="0" xfId="0" applyNumberFormat="1" applyFill="1"/>
    <xf numFmtId="164" fontId="0" fillId="2" borderId="0" xfId="0" applyNumberFormat="1" applyFill="1" applyAlignment="1">
      <alignment horizontal="center"/>
    </xf>
    <xf numFmtId="164" fontId="0" fillId="2" borderId="0" xfId="0" quotePrefix="1" applyNumberFormat="1" applyFill="1" applyAlignment="1">
      <alignment horizontal="center"/>
    </xf>
    <xf numFmtId="0" fontId="13" fillId="0" borderId="0" xfId="0" applyFont="1" applyFill="1" applyAlignment="1">
      <alignment horizontal="left"/>
    </xf>
    <xf numFmtId="0" fontId="2" fillId="4" borderId="0" xfId="0" applyFont="1" applyFill="1"/>
    <xf numFmtId="1" fontId="9" fillId="2" borderId="0" xfId="0" applyNumberFormat="1" applyFont="1" applyFill="1" applyAlignment="1">
      <alignment horizontal="center"/>
    </xf>
    <xf numFmtId="6" fontId="9" fillId="2" borderId="0" xfId="0" applyNumberFormat="1" applyFont="1" applyFill="1" applyAlignment="1">
      <alignment horizontal="center"/>
    </xf>
    <xf numFmtId="0" fontId="9" fillId="2" borderId="0" xfId="0" applyFont="1" applyFill="1" applyAlignment="1">
      <alignment horizontal="center"/>
    </xf>
    <xf numFmtId="37" fontId="9" fillId="2" borderId="0" xfId="2" applyNumberFormat="1" applyFont="1" applyFill="1" applyAlignment="1">
      <alignment horizontal="center"/>
    </xf>
    <xf numFmtId="8" fontId="9" fillId="2" borderId="0" xfId="0" applyNumberFormat="1" applyFont="1" applyFill="1" applyAlignment="1">
      <alignment horizontal="center"/>
    </xf>
    <xf numFmtId="0" fontId="3" fillId="0" borderId="0" xfId="0" applyFont="1" applyAlignment="1">
      <alignment wrapText="1"/>
    </xf>
    <xf numFmtId="5" fontId="0" fillId="0" borderId="0" xfId="0" applyNumberFormat="1" applyFill="1"/>
    <xf numFmtId="0" fontId="13" fillId="0" borderId="0" xfId="0" applyFont="1"/>
    <xf numFmtId="0" fontId="2" fillId="6" borderId="3" xfId="0" applyFont="1" applyFill="1" applyBorder="1"/>
    <xf numFmtId="5" fontId="2" fillId="6" borderId="4" xfId="0" applyNumberFormat="1" applyFont="1" applyFill="1" applyBorder="1"/>
    <xf numFmtId="0" fontId="2" fillId="6" borderId="5" xfId="0" applyFont="1" applyFill="1" applyBorder="1"/>
    <xf numFmtId="6" fontId="2" fillId="6" borderId="6" xfId="0" applyNumberFormat="1" applyFont="1" applyFill="1" applyBorder="1"/>
    <xf numFmtId="6" fontId="2" fillId="0" borderId="1" xfId="0" applyNumberFormat="1" applyFont="1" applyBorder="1"/>
    <xf numFmtId="6" fontId="7" fillId="6" borderId="2" xfId="0" applyNumberFormat="1" applyFont="1" applyFill="1" applyBorder="1"/>
    <xf numFmtId="9" fontId="9" fillId="0" borderId="0" xfId="1" applyFont="1"/>
    <xf numFmtId="5" fontId="16" fillId="0" borderId="0" xfId="0" applyNumberFormat="1" applyFont="1" applyFill="1" applyAlignment="1">
      <alignment horizontal="left"/>
    </xf>
    <xf numFmtId="0" fontId="17" fillId="0" borderId="0" xfId="0" applyFont="1"/>
    <xf numFmtId="0" fontId="18" fillId="0" borderId="0" xfId="0" quotePrefix="1" applyFont="1"/>
    <xf numFmtId="14" fontId="14" fillId="0" borderId="0" xfId="0" applyNumberFormat="1" applyFont="1"/>
    <xf numFmtId="0" fontId="7" fillId="0" borderId="0" xfId="0" quotePrefix="1" applyFont="1" applyAlignment="1">
      <alignment horizontal="right"/>
    </xf>
    <xf numFmtId="5" fontId="7" fillId="5" borderId="1" xfId="0" applyNumberFormat="1" applyFont="1" applyFill="1" applyBorder="1"/>
    <xf numFmtId="0" fontId="7" fillId="0" borderId="0" xfId="0" applyFont="1" applyAlignment="1">
      <alignment horizontal="right"/>
    </xf>
    <xf numFmtId="5" fontId="14" fillId="6" borderId="3" xfId="0" applyNumberFormat="1" applyFont="1" applyFill="1" applyBorder="1" applyAlignment="1">
      <alignment horizontal="right"/>
    </xf>
    <xf numFmtId="5" fontId="1" fillId="6" borderId="4" xfId="0" applyNumberFormat="1" applyFont="1" applyFill="1" applyBorder="1" applyAlignment="1">
      <alignment horizontal="right"/>
    </xf>
    <xf numFmtId="5" fontId="14" fillId="6" borderId="9" xfId="0" applyNumberFormat="1" applyFont="1" applyFill="1" applyBorder="1" applyAlignment="1">
      <alignment horizontal="right"/>
    </xf>
    <xf numFmtId="5" fontId="1" fillId="6" borderId="10" xfId="0" applyNumberFormat="1" applyFont="1" applyFill="1" applyBorder="1" applyAlignment="1">
      <alignment horizontal="right"/>
    </xf>
    <xf numFmtId="0" fontId="7" fillId="6" borderId="7" xfId="0" applyFont="1" applyFill="1" applyBorder="1" applyAlignment="1">
      <alignment horizontal="right"/>
    </xf>
    <xf numFmtId="5" fontId="7" fillId="6" borderId="8" xfId="0" applyNumberFormat="1" applyFont="1" applyFill="1" applyBorder="1"/>
    <xf numFmtId="0" fontId="2" fillId="0" borderId="0" xfId="0" applyFont="1"/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CCFF99"/>
      <color rgb="FFCCFFFF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77931</xdr:colOff>
      <xdr:row>23</xdr:row>
      <xdr:rowOff>7937</xdr:rowOff>
    </xdr:from>
    <xdr:to>
      <xdr:col>4</xdr:col>
      <xdr:colOff>992188</xdr:colOff>
      <xdr:row>24</xdr:row>
      <xdr:rowOff>69272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2784619" y="4016375"/>
          <a:ext cx="2430319" cy="220085"/>
        </a:xfrm>
        <a:prstGeom prst="straightConnector1">
          <a:avLst/>
        </a:prstGeom>
        <a:ln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77932</xdr:colOff>
      <xdr:row>26</xdr:row>
      <xdr:rowOff>86590</xdr:rowOff>
    </xdr:from>
    <xdr:to>
      <xdr:col>4</xdr:col>
      <xdr:colOff>555625</xdr:colOff>
      <xdr:row>27</xdr:row>
      <xdr:rowOff>23812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H="1" flipV="1">
          <a:off x="2784620" y="4571278"/>
          <a:ext cx="1993755" cy="95972"/>
        </a:xfrm>
        <a:prstGeom prst="straightConnector1">
          <a:avLst/>
        </a:prstGeom>
        <a:ln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7937</xdr:colOff>
      <xdr:row>0</xdr:row>
      <xdr:rowOff>261938</xdr:rowOff>
    </xdr:from>
    <xdr:to>
      <xdr:col>3</xdr:col>
      <xdr:colOff>825500</xdr:colOff>
      <xdr:row>5</xdr:row>
      <xdr:rowOff>55562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H="1">
          <a:off x="2714625" y="261938"/>
          <a:ext cx="1468438" cy="912812"/>
        </a:xfrm>
        <a:prstGeom prst="straightConnector1">
          <a:avLst/>
        </a:prstGeom>
        <a:ln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6"/>
  <sheetViews>
    <sheetView tabSelected="1" zoomScale="120" zoomScaleNormal="120" workbookViewId="0">
      <selection activeCell="C1" sqref="C1"/>
    </sheetView>
  </sheetViews>
  <sheetFormatPr defaultRowHeight="12.75" x14ac:dyDescent="0.2"/>
  <cols>
    <col min="1" max="1" width="31.42578125" customWidth="1"/>
    <col min="3" max="3" width="9.7109375" customWidth="1"/>
    <col min="4" max="4" width="13" customWidth="1"/>
    <col min="5" max="5" width="23.28515625" customWidth="1"/>
    <col min="6" max="6" width="8.42578125" customWidth="1"/>
    <col min="7" max="7" width="10.28515625" customWidth="1"/>
    <col min="8" max="8" width="11.28515625" customWidth="1"/>
    <col min="9" max="9" width="10.28515625" customWidth="1"/>
    <col min="10" max="10" width="21.42578125" customWidth="1"/>
  </cols>
  <sheetData>
    <row r="1" spans="1:9" ht="32.25" customHeight="1" x14ac:dyDescent="0.35">
      <c r="A1" s="8" t="s">
        <v>45</v>
      </c>
      <c r="E1" s="55" t="s">
        <v>31</v>
      </c>
      <c r="G1" s="43" t="s">
        <v>46</v>
      </c>
      <c r="H1" s="68">
        <f ca="1">TODAY()</f>
        <v>44864</v>
      </c>
    </row>
    <row r="3" spans="1:9" ht="18" x14ac:dyDescent="0.25">
      <c r="A3" s="6" t="s">
        <v>0</v>
      </c>
      <c r="B3" s="7"/>
      <c r="C3" s="7"/>
      <c r="D3" s="7"/>
      <c r="E3" s="6" t="s">
        <v>1</v>
      </c>
    </row>
    <row r="4" spans="1:9" x14ac:dyDescent="0.2">
      <c r="B4" s="24" t="s">
        <v>8</v>
      </c>
      <c r="C4" s="4"/>
      <c r="G4" s="3" t="s">
        <v>2</v>
      </c>
      <c r="H4" s="3" t="s">
        <v>3</v>
      </c>
    </row>
    <row r="5" spans="1:9" x14ac:dyDescent="0.2">
      <c r="A5" s="32" t="s">
        <v>60</v>
      </c>
      <c r="B5" s="25"/>
      <c r="C5" s="4"/>
      <c r="D5" s="13"/>
      <c r="E5" s="78" t="s">
        <v>62</v>
      </c>
      <c r="G5" s="56">
        <f>H5/12</f>
        <v>5000</v>
      </c>
      <c r="H5" s="45">
        <v>60000</v>
      </c>
    </row>
    <row r="6" spans="1:9" x14ac:dyDescent="0.2">
      <c r="A6" s="36" t="s">
        <v>29</v>
      </c>
      <c r="B6" s="25">
        <v>1200</v>
      </c>
      <c r="C6" s="64">
        <f>B6/G5</f>
        <v>0.24</v>
      </c>
      <c r="D6" s="4" t="s">
        <v>47</v>
      </c>
      <c r="E6" s="4" t="s">
        <v>63</v>
      </c>
      <c r="F6" s="46">
        <v>0.05</v>
      </c>
      <c r="G6" s="2">
        <f>G5*F6*-1</f>
        <v>-250</v>
      </c>
      <c r="H6" s="2">
        <f>G6*12</f>
        <v>-3000</v>
      </c>
      <c r="I6" s="57" t="s">
        <v>50</v>
      </c>
    </row>
    <row r="7" spans="1:9" x14ac:dyDescent="0.2">
      <c r="A7" s="26" t="s">
        <v>30</v>
      </c>
      <c r="B7" s="25">
        <v>75</v>
      </c>
      <c r="C7" s="4"/>
      <c r="D7" s="17"/>
      <c r="E7" s="4" t="s">
        <v>35</v>
      </c>
      <c r="F7" s="46">
        <v>0.05</v>
      </c>
      <c r="G7" s="2">
        <f>G5*F7*-1</f>
        <v>-250</v>
      </c>
      <c r="H7" s="2">
        <f>G7*12</f>
        <v>-3000</v>
      </c>
      <c r="I7" s="57" t="s">
        <v>51</v>
      </c>
    </row>
    <row r="8" spans="1:9" x14ac:dyDescent="0.2">
      <c r="A8" s="36" t="s">
        <v>38</v>
      </c>
      <c r="B8" s="25">
        <v>75</v>
      </c>
      <c r="C8" s="4"/>
      <c r="D8" s="13"/>
      <c r="E8" s="4" t="s">
        <v>4</v>
      </c>
      <c r="F8" s="47">
        <v>0.18</v>
      </c>
      <c r="G8" s="2">
        <f>(G5+G6+G10)*F8*-1</f>
        <v>-846</v>
      </c>
      <c r="H8" s="2">
        <f>G8*12</f>
        <v>-10152</v>
      </c>
      <c r="I8" s="57" t="s">
        <v>52</v>
      </c>
    </row>
    <row r="9" spans="1:9" x14ac:dyDescent="0.2">
      <c r="A9" s="26" t="s">
        <v>40</v>
      </c>
      <c r="B9" s="25">
        <v>0</v>
      </c>
      <c r="C9" s="4"/>
      <c r="D9" s="4"/>
      <c r="E9" s="4" t="s">
        <v>5</v>
      </c>
      <c r="F9" s="9">
        <v>7.6499999999999999E-2</v>
      </c>
      <c r="G9" s="2">
        <f>(G5+G10)*F9*-1</f>
        <v>-378.67500000000001</v>
      </c>
      <c r="H9" s="2">
        <f>G9*12</f>
        <v>-4544.1000000000004</v>
      </c>
      <c r="I9" s="57"/>
    </row>
    <row r="10" spans="1:9" x14ac:dyDescent="0.2">
      <c r="A10" s="36" t="s">
        <v>37</v>
      </c>
      <c r="B10" s="25">
        <v>30</v>
      </c>
      <c r="C10" s="4"/>
      <c r="D10" s="4"/>
      <c r="E10" s="4" t="s">
        <v>36</v>
      </c>
      <c r="G10" s="45">
        <v>-50</v>
      </c>
      <c r="H10" s="2">
        <f>G10*12</f>
        <v>-600</v>
      </c>
      <c r="I10" s="57" t="s">
        <v>53</v>
      </c>
    </row>
    <row r="11" spans="1:9" x14ac:dyDescent="0.2">
      <c r="A11" s="36"/>
      <c r="B11" s="25"/>
      <c r="C11" s="4"/>
      <c r="D11" s="20"/>
      <c r="E11" s="4" t="s">
        <v>64</v>
      </c>
      <c r="G11" s="45">
        <v>-10</v>
      </c>
      <c r="H11" s="2"/>
      <c r="I11" s="57" t="s">
        <v>54</v>
      </c>
    </row>
    <row r="12" spans="1:9" ht="15.75" x14ac:dyDescent="0.25">
      <c r="A12" s="36"/>
      <c r="B12" s="25"/>
      <c r="C12" s="62">
        <f>SUM(B5:B12)</f>
        <v>1380</v>
      </c>
      <c r="D12" s="48"/>
      <c r="F12" s="69" t="s">
        <v>58</v>
      </c>
      <c r="G12" s="70">
        <f>SUM(G5:G11)</f>
        <v>3215.3249999999998</v>
      </c>
    </row>
    <row r="13" spans="1:9" x14ac:dyDescent="0.2">
      <c r="A13" s="33" t="s">
        <v>61</v>
      </c>
      <c r="B13" s="30"/>
      <c r="C13" s="4"/>
      <c r="D13" s="21"/>
      <c r="G13" s="40">
        <f>G12/2</f>
        <v>1607.6624999999999</v>
      </c>
      <c r="H13" s="10" t="s">
        <v>7</v>
      </c>
    </row>
    <row r="14" spans="1:9" x14ac:dyDescent="0.2">
      <c r="A14" s="31" t="s">
        <v>16</v>
      </c>
      <c r="B14" s="30">
        <v>300</v>
      </c>
      <c r="C14" s="4"/>
      <c r="D14" s="15"/>
      <c r="G14" s="2"/>
      <c r="H14" s="2"/>
    </row>
    <row r="15" spans="1:9" x14ac:dyDescent="0.2">
      <c r="A15" s="31" t="s">
        <v>17</v>
      </c>
      <c r="B15" s="30">
        <v>70</v>
      </c>
      <c r="C15" s="4"/>
      <c r="D15" s="39"/>
      <c r="G15" s="2"/>
      <c r="H15" s="2"/>
    </row>
    <row r="16" spans="1:9" x14ac:dyDescent="0.2">
      <c r="A16" s="31" t="s">
        <v>32</v>
      </c>
      <c r="B16" s="30">
        <v>0</v>
      </c>
      <c r="C16" s="4"/>
      <c r="D16" s="39"/>
      <c r="G16" s="2"/>
      <c r="H16" s="2"/>
    </row>
    <row r="17" spans="1:11" x14ac:dyDescent="0.2">
      <c r="A17" s="31" t="s">
        <v>39</v>
      </c>
      <c r="B17" s="30">
        <v>50</v>
      </c>
      <c r="C17" s="4"/>
      <c r="D17" s="39"/>
      <c r="G17" s="2"/>
      <c r="H17" s="2"/>
    </row>
    <row r="18" spans="1:11" ht="12.75" customHeight="1" x14ac:dyDescent="0.2">
      <c r="A18" s="31" t="s">
        <v>41</v>
      </c>
      <c r="B18" s="30">
        <v>0</v>
      </c>
      <c r="C18" s="4"/>
      <c r="D18" s="20"/>
      <c r="G18" s="2"/>
      <c r="H18" s="2"/>
    </row>
    <row r="19" spans="1:11" x14ac:dyDescent="0.2">
      <c r="A19" s="49"/>
      <c r="B19" s="30"/>
      <c r="C19" s="4"/>
      <c r="D19" s="35"/>
      <c r="G19" s="2"/>
      <c r="H19" s="2"/>
    </row>
    <row r="20" spans="1:11" x14ac:dyDescent="0.2">
      <c r="A20" s="29"/>
      <c r="B20" s="30"/>
      <c r="C20" s="62">
        <f>SUM(B13:B20)</f>
        <v>420</v>
      </c>
      <c r="D20" s="23"/>
    </row>
    <row r="21" spans="1:11" x14ac:dyDescent="0.2">
      <c r="A21" s="34" t="s">
        <v>9</v>
      </c>
      <c r="B21" s="27"/>
      <c r="C21" s="4"/>
      <c r="D21" s="23"/>
      <c r="F21" s="5"/>
      <c r="G21" s="18"/>
      <c r="H21" s="12"/>
    </row>
    <row r="22" spans="1:11" x14ac:dyDescent="0.2">
      <c r="A22" s="37" t="s">
        <v>13</v>
      </c>
      <c r="B22" s="27">
        <v>350</v>
      </c>
      <c r="C22" s="4"/>
      <c r="D22" s="23"/>
      <c r="E22" s="42"/>
      <c r="F22" s="44" t="s">
        <v>22</v>
      </c>
      <c r="G22" s="44" t="s">
        <v>23</v>
      </c>
    </row>
    <row r="23" spans="1:11" x14ac:dyDescent="0.2">
      <c r="A23" s="37" t="s">
        <v>14</v>
      </c>
      <c r="B23" s="27">
        <v>20</v>
      </c>
      <c r="C23" s="4"/>
      <c r="D23" s="22"/>
      <c r="E23" s="43" t="s">
        <v>20</v>
      </c>
      <c r="F23" s="50">
        <v>5</v>
      </c>
      <c r="G23" s="51">
        <v>12</v>
      </c>
      <c r="H23" s="4"/>
    </row>
    <row r="24" spans="1:11" x14ac:dyDescent="0.2">
      <c r="A24" s="38" t="s">
        <v>10</v>
      </c>
      <c r="B24" s="27">
        <v>0</v>
      </c>
      <c r="C24" s="4"/>
      <c r="D24" s="22"/>
      <c r="E24" s="43" t="s">
        <v>21</v>
      </c>
      <c r="F24" s="52">
        <v>1</v>
      </c>
      <c r="G24" s="51">
        <v>35</v>
      </c>
      <c r="H24" s="4"/>
    </row>
    <row r="25" spans="1:11" x14ac:dyDescent="0.2">
      <c r="A25" s="28" t="s">
        <v>11</v>
      </c>
      <c r="B25" s="41">
        <f>((F23*G23)+(F24*G24))*4.33</f>
        <v>411.35</v>
      </c>
      <c r="C25" s="4"/>
      <c r="D25" s="22"/>
    </row>
    <row r="26" spans="1:11" x14ac:dyDescent="0.2">
      <c r="A26" s="28" t="s">
        <v>12</v>
      </c>
      <c r="B26" s="27">
        <v>250</v>
      </c>
      <c r="C26" s="4"/>
      <c r="D26" s="21"/>
    </row>
    <row r="27" spans="1:11" x14ac:dyDescent="0.2">
      <c r="A27" s="38" t="s">
        <v>15</v>
      </c>
      <c r="B27" s="41">
        <f>F27/F28*F29</f>
        <v>162.5</v>
      </c>
      <c r="C27" s="4"/>
      <c r="D27" s="21"/>
      <c r="E27" s="43" t="s">
        <v>24</v>
      </c>
      <c r="F27" s="53">
        <v>1200</v>
      </c>
    </row>
    <row r="28" spans="1:11" x14ac:dyDescent="0.2">
      <c r="A28" s="28" t="s">
        <v>6</v>
      </c>
      <c r="B28" s="27">
        <v>200</v>
      </c>
      <c r="C28" s="64">
        <f>B28/G5</f>
        <v>0.04</v>
      </c>
      <c r="D28" s="4" t="s">
        <v>47</v>
      </c>
      <c r="E28" s="43" t="s">
        <v>26</v>
      </c>
      <c r="F28" s="52">
        <v>24</v>
      </c>
      <c r="G28" s="42" t="s">
        <v>27</v>
      </c>
    </row>
    <row r="29" spans="1:11" x14ac:dyDescent="0.2">
      <c r="A29" s="28"/>
      <c r="B29" s="27"/>
      <c r="D29" s="21"/>
      <c r="E29" s="43" t="s">
        <v>25</v>
      </c>
      <c r="F29" s="54">
        <v>3.25</v>
      </c>
      <c r="G29" s="42" t="s">
        <v>28</v>
      </c>
    </row>
    <row r="30" spans="1:11" x14ac:dyDescent="0.2">
      <c r="A30" s="28"/>
      <c r="B30" s="27"/>
      <c r="D30" s="21"/>
    </row>
    <row r="31" spans="1:11" x14ac:dyDescent="0.2">
      <c r="A31" s="28"/>
      <c r="B31" s="27"/>
      <c r="C31" s="62">
        <f>SUM(B21:B31)</f>
        <v>1393.85</v>
      </c>
      <c r="D31" s="21"/>
    </row>
    <row r="32" spans="1:11" ht="13.5" thickBot="1" x14ac:dyDescent="0.25">
      <c r="A32" s="14"/>
      <c r="C32" s="4"/>
      <c r="D32" s="22"/>
      <c r="I32" s="19"/>
      <c r="J32" s="15"/>
      <c r="K32" s="15"/>
    </row>
    <row r="33" spans="1:6" ht="16.5" thickBot="1" x14ac:dyDescent="0.3">
      <c r="B33" s="71" t="s">
        <v>59</v>
      </c>
      <c r="C33" s="63">
        <f>SUM(C12,C20,C31)</f>
        <v>3193.85</v>
      </c>
      <c r="D33" s="22"/>
      <c r="E33" s="58" t="s">
        <v>18</v>
      </c>
      <c r="F33" s="59">
        <f>G12</f>
        <v>3215.3249999999998</v>
      </c>
    </row>
    <row r="34" spans="1:6" ht="16.5" thickBot="1" x14ac:dyDescent="0.3">
      <c r="A34" s="11"/>
      <c r="D34" s="15"/>
      <c r="E34" s="60" t="s">
        <v>19</v>
      </c>
      <c r="F34" s="61">
        <f>C33*-1</f>
        <v>-3193.85</v>
      </c>
    </row>
    <row r="35" spans="1:6" ht="16.5" thickBot="1" x14ac:dyDescent="0.3">
      <c r="D35" s="15"/>
      <c r="E35" s="76" t="s">
        <v>42</v>
      </c>
      <c r="F35" s="77">
        <f>SUM(F33,F34)</f>
        <v>21.474999999999909</v>
      </c>
    </row>
    <row r="36" spans="1:6" x14ac:dyDescent="0.2">
      <c r="A36" s="72" t="s">
        <v>33</v>
      </c>
      <c r="B36" s="73">
        <f>C12+0.5*C31</f>
        <v>2076.9250000000002</v>
      </c>
      <c r="C36" s="65" t="str">
        <f>IF(B36&gt;G$13,"overspend vs paycheck","")</f>
        <v>overspend vs paycheck</v>
      </c>
      <c r="D36" s="15"/>
    </row>
    <row r="37" spans="1:6" ht="13.5" thickBot="1" x14ac:dyDescent="0.25">
      <c r="A37" s="74" t="s">
        <v>34</v>
      </c>
      <c r="B37" s="75">
        <f>C20+0.5*C31</f>
        <v>1116.925</v>
      </c>
      <c r="C37" s="65" t="str">
        <f>IF(B37&gt;G$13,"overspend vs paycheck","")</f>
        <v/>
      </c>
      <c r="D37" s="15"/>
    </row>
    <row r="38" spans="1:6" x14ac:dyDescent="0.2">
      <c r="A38" s="16"/>
      <c r="B38" s="16"/>
      <c r="C38" s="16"/>
      <c r="D38" s="1"/>
    </row>
    <row r="39" spans="1:6" x14ac:dyDescent="0.2">
      <c r="A39" s="16"/>
      <c r="B39" s="16"/>
      <c r="C39" s="16"/>
      <c r="D39" s="1"/>
    </row>
    <row r="40" spans="1:6" ht="15" x14ac:dyDescent="0.25">
      <c r="A40" s="66" t="s">
        <v>43</v>
      </c>
      <c r="D40" s="1"/>
    </row>
    <row r="41" spans="1:6" x14ac:dyDescent="0.2">
      <c r="A41" s="67" t="s">
        <v>44</v>
      </c>
    </row>
    <row r="42" spans="1:6" x14ac:dyDescent="0.2">
      <c r="A42" s="67" t="s">
        <v>48</v>
      </c>
    </row>
    <row r="43" spans="1:6" x14ac:dyDescent="0.2">
      <c r="A43" s="67" t="s">
        <v>49</v>
      </c>
    </row>
    <row r="44" spans="1:6" x14ac:dyDescent="0.2">
      <c r="A44" s="67" t="s">
        <v>55</v>
      </c>
    </row>
    <row r="45" spans="1:6" x14ac:dyDescent="0.2">
      <c r="A45" s="67" t="s">
        <v>56</v>
      </c>
    </row>
    <row r="46" spans="1:6" x14ac:dyDescent="0.2">
      <c r="A46" s="67" t="s">
        <v>57</v>
      </c>
    </row>
  </sheetData>
  <sortState xmlns:xlrd2="http://schemas.microsoft.com/office/spreadsheetml/2017/richdata2" ref="G26:H47">
    <sortCondition descending="1" ref="G26:G47"/>
  </sortState>
  <phoneticPr fontId="8" type="noConversion"/>
  <pageMargins left="0.25" right="0.25" top="0.5" bottom="0.25" header="0.25" footer="0.25"/>
  <pageSetup scale="88" orientation="portrait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Budget</vt:lpstr>
      <vt:lpstr>Budget!Print_Area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Corporate License</dc:creator>
  <cp:lastModifiedBy>GordonD</cp:lastModifiedBy>
  <cp:lastPrinted>2022-10-30T14:03:16Z</cp:lastPrinted>
  <dcterms:created xsi:type="dcterms:W3CDTF">1998-06-17T02:14:12Z</dcterms:created>
  <dcterms:modified xsi:type="dcterms:W3CDTF">2022-10-30T14:19:15Z</dcterms:modified>
</cp:coreProperties>
</file>